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492" yWindow="576" windowWidth="14400" windowHeight="8148"/>
  </bookViews>
  <sheets>
    <sheet name="Доходы" sheetId="2" r:id="rId1"/>
    <sheet name="Лист1" sheetId="4" r:id="rId2"/>
  </sheets>
  <definedNames>
    <definedName name="_xlnm.Print_Titles" localSheetId="0">Доходы!$5:$6</definedName>
    <definedName name="_xlnm.Print_Area" localSheetId="0">Доходы!$A$1:$D$107</definedName>
  </definedNames>
  <calcPr calcId="125725"/>
</workbook>
</file>

<file path=xl/calcChain.xml><?xml version="1.0" encoding="utf-8"?>
<calcChain xmlns="http://schemas.openxmlformats.org/spreadsheetml/2006/main">
  <c r="D69" i="2"/>
  <c r="D62" s="1"/>
  <c r="D107" l="1"/>
  <c r="D104"/>
  <c r="D102"/>
  <c r="D92"/>
  <c r="D68"/>
  <c r="D65"/>
  <c r="D64" l="1"/>
  <c r="D101"/>
  <c r="D97"/>
  <c r="D96" s="1"/>
  <c r="D94"/>
  <c r="D90"/>
  <c r="D88"/>
  <c r="D80"/>
  <c r="D78"/>
  <c r="D71"/>
  <c r="D67"/>
  <c r="D63"/>
  <c r="D48"/>
  <c r="D45"/>
  <c r="D42"/>
  <c r="D39"/>
  <c r="D36"/>
  <c r="D31" s="1"/>
  <c r="D29" s="1"/>
  <c r="D74"/>
  <c r="D73" s="1"/>
  <c r="D77" l="1"/>
  <c r="D103"/>
  <c r="D100" s="1"/>
  <c r="D60" l="1"/>
  <c r="D58"/>
  <c r="D56"/>
  <c r="D26"/>
  <c r="D23"/>
  <c r="D10"/>
  <c r="D55" l="1"/>
  <c r="D54" s="1"/>
  <c r="D53" s="1"/>
  <c r="D18"/>
  <c r="D13"/>
  <c r="D12" s="1"/>
  <c r="D9" l="1"/>
  <c r="D7" l="1"/>
</calcChain>
</file>

<file path=xl/sharedStrings.xml><?xml version="1.0" encoding="utf-8"?>
<sst xmlns="http://schemas.openxmlformats.org/spreadsheetml/2006/main" count="209" uniqueCount="197">
  <si>
    <t xml:space="preserve"> Наименование показателя</t>
  </si>
  <si>
    <t>Код дохода по бюджетной классификации</t>
  </si>
  <si>
    <t>Доходы бюджета - всего</t>
  </si>
  <si>
    <t>x</t>
  </si>
  <si>
    <t>в том числе:</t>
  </si>
  <si>
    <t>000 1 00 00000 00 0000 000</t>
  </si>
  <si>
    <t>000 1 01 00000 00 0000 000</t>
  </si>
  <si>
    <t>000 1 01 02000 01 0000 110</t>
  </si>
  <si>
    <t>000 1 03 00000 00 0000 000</t>
  </si>
  <si>
    <t>000 1 03 02000 01 0000 110</t>
  </si>
  <si>
    <t>000 1 05 00000 00 0000 000</t>
  </si>
  <si>
    <t>000 1 05 01000 00 0000 110</t>
  </si>
  <si>
    <t>000 1 05 02000 02 0000 110</t>
  </si>
  <si>
    <t>000 1 05 04000 02 0000 110</t>
  </si>
  <si>
    <t>000 1 06 00000 00 0000 000</t>
  </si>
  <si>
    <t>000 1 06 01000 00 0000 110</t>
  </si>
  <si>
    <t>000 1 06 06000 00 0000 110</t>
  </si>
  <si>
    <t>000 1 08 00000 00 0000 000</t>
  </si>
  <si>
    <t>000 1 08 03000 01 0000 110</t>
  </si>
  <si>
    <t>000 1 08 07000 01 0000 110</t>
  </si>
  <si>
    <t>000 1 11 00000 00 0000 000</t>
  </si>
  <si>
    <t>000 1 11 01000 00 0000 120</t>
  </si>
  <si>
    <t>000 1 11 05000 00 0000 120</t>
  </si>
  <si>
    <t>000 1 11 05010 00 0000 120</t>
  </si>
  <si>
    <t>000 1 11 05020 00 0000 120</t>
  </si>
  <si>
    <t>000 1 11 05030 00 0000 120</t>
  </si>
  <si>
    <t>000 1 11 05070 00 0000 120</t>
  </si>
  <si>
    <t>000 1 11 07000 00 0000 120</t>
  </si>
  <si>
    <t>000 1 11 09000 00 0000 120</t>
  </si>
  <si>
    <t>000 1 12 00000 00 0000 000</t>
  </si>
  <si>
    <t>000 1 12 01000 01 0000 120</t>
  </si>
  <si>
    <t>000 1 13 01000 00 0000 130</t>
  </si>
  <si>
    <t>000 1 13 02000 00 0000 130</t>
  </si>
  <si>
    <t>000 1 14 00000 00 0000 000</t>
  </si>
  <si>
    <t>000 1 14 01000 00 0000 410</t>
  </si>
  <si>
    <t>000 1 14 02000 00 0000 000</t>
  </si>
  <si>
    <t>000 1 16 00000 00 0000 000</t>
  </si>
  <si>
    <t>000 2 00 00000 00 0000 000</t>
  </si>
  <si>
    <t>000 2 02 00000 00 0000 000</t>
  </si>
  <si>
    <t>№ строки</t>
  </si>
  <si>
    <t>НАЛОГИ НА ТОВАРЫ (РАБОТЫ, УСЛУГИ), РЕАЛИЗУЕМЫЕ НА ТЕРРИТОРИИ РОССИЙСКОЙ ФЕДЕРАЦИИ</t>
  </si>
  <si>
    <t>НАЛОГОВЫЕ И НЕНАЛОГОВЫЕ ДОХОДЫ</t>
  </si>
  <si>
    <t>НАЛОГИ НА ПРИБЫЛЬ, ДОХОДЫ</t>
  </si>
  <si>
    <t>Налог на доходы физических лиц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</si>
  <si>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</si>
  <si>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</si>
  <si>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000 2 02 10000 00 0000 150</t>
  </si>
  <si>
    <t>000 2 02 15001 00 0000 150</t>
  </si>
  <si>
    <t>000 2 02 15001 04 0000 150</t>
  </si>
  <si>
    <t>000 2 02 15010 00 0000 150</t>
  </si>
  <si>
    <t>000 2 02 15010 04 0000 150</t>
  </si>
  <si>
    <t>000 2 02 20000 00 0000 150</t>
  </si>
  <si>
    <t>000 2 02 30000 00 0000 150</t>
  </si>
  <si>
    <t>000 2 02 30022 00 0000 150</t>
  </si>
  <si>
    <t>000 2 02 30022 04 0000 150</t>
  </si>
  <si>
    <t>000 2 02 30024 04 0000 150</t>
  </si>
  <si>
    <t>000 2 02 35250 04 0000 150</t>
  </si>
  <si>
    <t>000 2 02 39999 00 0000 150</t>
  </si>
  <si>
    <t>000 2 02 39999 04 0000 150</t>
  </si>
  <si>
    <t>000 2 02 35250 00 0000 150</t>
  </si>
  <si>
    <t>Субвенции бюджетам городских округов на оплату жилищно-коммунальных услуг отдельным категориям граждан</t>
  </si>
  <si>
    <t>Субвенции на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</t>
  </si>
  <si>
    <t>000 1 03 02231 01 0000 110</t>
  </si>
  <si>
    <t>000 1 03 02241 01 0000 110</t>
  </si>
  <si>
    <t>000 1 03 02251 01 0000 110</t>
  </si>
  <si>
    <t>000 1 03 02261 01 0000 110</t>
  </si>
  <si>
    <t>000 1 11 05300 00 0000 120</t>
  </si>
  <si>
    <t>Административные штрафы, установленные Кодексом Российской Федерации об административных правонарушениях</t>
  </si>
  <si>
    <t>000 1 16 01000 00 0000 140</t>
  </si>
  <si>
    <t>000 1 16 10000 00 0000 140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</si>
  <si>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</si>
  <si>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Платежи в целях возмещения причиненного ущерба (убытков)</t>
  </si>
  <si>
    <t>000 2 02 15002 00 0000 150</t>
  </si>
  <si>
    <t>000 2 02 15002 04 0000 150</t>
  </si>
  <si>
    <t>Дотации бюджетам на поддержку мер по обеспечению сбалансированности бюджетов</t>
  </si>
  <si>
    <t>Дотации бюджетам городских округов на поддержку мер по обеспечению сбалансированности бюджетов</t>
  </si>
  <si>
    <t>Дотации  бюджетам городских округов на выравнивание бюджетной обеспеченности из бюджета субъекта Российской Федерации</t>
  </si>
  <si>
    <t>000 2 02 30024 00 0000 150</t>
  </si>
  <si>
    <t>000 2 02 25555 00 0000 150</t>
  </si>
  <si>
    <t>000 2 02 25555 04 0000 150</t>
  </si>
  <si>
    <t>Субсидии бюджетам городских округов на реализацию программ формирования современной городской среды</t>
  </si>
  <si>
    <t>Субсидии бюджетам на реализацию программ формирования современной городской среды</t>
  </si>
  <si>
    <t>000 2 02 25466 00 0000 150</t>
  </si>
  <si>
    <t>000 2 02 25466 04 0000 150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</si>
  <si>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</si>
  <si>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Субсидии бюджетам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</si>
  <si>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000 2 02 20077 00 0000 150</t>
  </si>
  <si>
    <t>000 2 02 20077 04 0000 150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</si>
  <si>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</si>
  <si>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000 2 02 40000 00 0000 150</t>
  </si>
  <si>
    <t>Иные межбюджетные трансферты</t>
  </si>
  <si>
    <t>Платежи, уплачиваемые в целях возмещения вреда</t>
  </si>
  <si>
    <t>000 1 16 11000 00 0000 140</t>
  </si>
  <si>
    <t>000 2 02 35120 00 0000 150</t>
  </si>
  <si>
    <t>000 2 02 35120 04 0000 150</t>
  </si>
  <si>
    <t>000 2 02 45303 04 0000 150</t>
  </si>
  <si>
    <t>000 2 02 45303 00 0000 150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</si>
  <si>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</si>
  <si>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</si>
  <si>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Свод доходов бюджета Новоуральского городского округа на 2021 год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</si>
  <si>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</si>
  <si>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</si>
  <si>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</si>
  <si>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</si>
  <si>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Налог, взимаемый в связи с применением патентной системы налогообложения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</si>
  <si>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</si>
  <si>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</si>
  <si>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</si>
  <si>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</si>
  <si>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</si>
  <si>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за государственную регистрацию, а также за совершение прочих юридически значимых действий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</si>
  <si>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</si>
  <si>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</si>
  <si>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</si>
  <si>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</si>
  <si>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</si>
  <si>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Платежи от государственных и муниципальных унитарных предприятий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</si>
  <si>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</si>
  <si>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</si>
  <si>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</si>
  <si>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оказания платных услуг (работ)</t>
  </si>
  <si>
    <t>Доходы от компенсации затрат государства</t>
  </si>
  <si>
    <t>ДОХОДЫ ОТ ПРОДАЖИ МАТЕРИАЛЬНЫХ И НЕМАТЕРИАЛЬНЫХ АКТИВОВ</t>
  </si>
  <si>
    <t>Доходы от продажи квартир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</si>
  <si>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</si>
  <si>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</si>
  <si>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</si>
  <si>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</si>
  <si>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</si>
  <si>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</si>
  <si>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бюджетам, связанные с особым режимом безопасного функционирования закрытых административно-территориальных образований</t>
  </si>
  <si>
    <t>Дотации бюджетам городских округов, связанные с особым режимом безопасного функционирования закрытых административно-территориальных образований</t>
  </si>
  <si>
    <t>Субсидии бюджетам бюджетной системы Российской Федерации (межбюджетные субсидии)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</si>
  <si>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</si>
  <si>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Субвенции бюджетам бюджетной системы Российской Федерации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</si>
  <si>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</si>
  <si>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Субвенции местным бюджетам на выполнение передаваемых полномочий субъектов Российской Федерации</t>
  </si>
  <si>
    <t>Субвенции бюджетам на оплату жилищно-коммунальных услуг отдельным категориям граждан</t>
  </si>
  <si>
    <t>Прочие субвенции</t>
  </si>
  <si>
    <t>Прочие субвенции бюджетам городских округов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</si>
  <si>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</si>
  <si>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</si>
  <si>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</si>
  <si>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</si>
  <si>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</si>
  <si>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</si>
  <si>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000 1 12 04000 01 0000 120</t>
  </si>
  <si>
    <t>Плата за использование лесов</t>
  </si>
  <si>
    <t>000 1 16 07000 01 0000 140</t>
  </si>
  <si>
    <t>Субсидии бюджетам на софинансирование капитальных вложений в объекты муниципальной собственности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</si>
  <si>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</si>
  <si>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</si>
  <si>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Единый сельскохозяйственный налог</t>
  </si>
  <si>
    <t>000 1 05 03000 01 0000 110</t>
  </si>
  <si>
    <t xml:space="preserve">  ДОХОДЫ ОТ ОКАЗАНИЯ ПЛАТНЫХ УСЛУГ (РАБОТ) И КОМПЕНСАЦИИ ЗАТРАТ ГОСУДАРСТВА</t>
  </si>
  <si>
    <t>000 1 13 00000 00 0000 000</t>
  </si>
  <si>
    <t>000 2 02 35469 04 0000 150</t>
  </si>
  <si>
    <t>000 2 02 35469 00 0000 150</t>
  </si>
  <si>
    <t>Субвенции бюджетам городских округов на проведение Всероссийской переписи населения 2020 года</t>
  </si>
  <si>
    <t>Субвенции бюджетам на проведение Всероссийской переписи населения 2020 год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</si>
  <si>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</si>
  <si>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Субвенции на осуществление государственных полномочий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</si>
  <si>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Субвенции на осуществление государственных полномочий Свердловской области  по созданию административных комиссий</t>
  </si>
  <si>
    <t>Субвенции на осуществление государственных полномочий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</si>
  <si>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 xml:space="preserve">Субвенции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</t>
  </si>
  <si>
    <t>Субвенции на осуществление государственного полномочия Свердловской области в сфере организации проведения мероприятий при осуществлении деятельности по обращению с животными без владельцев</t>
  </si>
  <si>
    <t>Сумма в рублях на 2021год</t>
  </si>
  <si>
    <t xml:space="preserve">  Прочие субсидии</t>
  </si>
  <si>
    <t>000 2 02 29999 00 0000 150</t>
  </si>
  <si>
    <t xml:space="preserve">  Прочие субсидии бюджетам городских округов</t>
  </si>
  <si>
    <t>000 2 02 29999 04 0000 150</t>
  </si>
  <si>
    <t>Субсидии на осуществление мероприятий по обеспечению питанием обучающихся в муниципальных  общеобразовательных организациях</t>
  </si>
  <si>
    <t>Субсидии на 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</si>
  <si>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Прочие межбюджетные трансферты, передаваемые бюджетам</t>
  </si>
  <si>
    <t>000 2 02 49999 00 0000 150</t>
  </si>
  <si>
    <t>Прочие межбюджетные трансферты, передаваемые бюджетам городских округов</t>
  </si>
  <si>
    <t>000 2 02 49999 04 0000 150</t>
  </si>
  <si>
    <t>Иные межбюджетные трансферты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</si>
  <si>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</si>
  <si>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в редакции решения Думы НГО</t>
  </si>
  <si>
    <t>Приложение № 2 к решению Думы Новоуральского городского округа № 105 от 16.12.2020</t>
  </si>
  <si>
    <t>Субсидии бюджетам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</si>
  <si>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000 2 02 25081 00 0000 150</t>
  </si>
  <si>
    <t>Субсидии бюджетам городских округов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</si>
  <si>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000 2 02 25081 04 0000 150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</si>
  <si>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</si>
  <si>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000 2 02 35462 00 0000 150</t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</si>
  <si>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</si>
  <si>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t>000 2 02 3546204 0000 150</t>
  </si>
  <si>
    <t>Межбюджетные трансферты на 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</si>
  <si>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</si>
  <si>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</si>
  <si>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Субсидии бюджетам на реализацию мероприятий по обеспечению жильем молодых семей</t>
  </si>
  <si>
    <t>000 2 02 25497 00 0000 150</t>
  </si>
  <si>
    <t>Субсидии бюджетам городских округов на реализацию мероприятий по обеспечению жильем молодых семей</t>
  </si>
  <si>
    <t>000 2 02 25497 04 0000 150</t>
  </si>
  <si>
    <t>от 31.03.2021  № 30</t>
  </si>
</sst>
</file>

<file path=xl/styles.xml><?xml version="1.0" encoding="utf-8"?>
<styleSheet xmlns="http://schemas.openxmlformats.org/spreadsheetml/2006/main">
  <numFmts count="2">
    <numFmt numFmtId="164" formatCode="dd\.mm\.yyyy"/>
    <numFmt numFmtId="165" formatCode="#,##0.00_ ;\-#,##0.00"/>
  </numFmts>
  <fonts count="28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theme="1"/>
      <name val="Liberation Serif"/>
      <family val="1"/>
      <charset val="204"/>
    </font>
    <font>
      <sz val="11"/>
      <name val="Liberation Serif"/>
      <family val="1"/>
      <charset val="204"/>
    </font>
    <font>
      <b/>
      <sz val="14"/>
      <name val="Liberation Serif"/>
      <family val="1"/>
      <charset val="204"/>
    </font>
    <font>
      <sz val="12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sz val="12"/>
      <color indexed="8"/>
      <name val="Liberation Serif"/>
      <family val="1"/>
      <charset val="204"/>
    </font>
    <font>
      <sz val="11"/>
      <color rgb="FF000000"/>
      <name val="Liberation Serif"/>
      <family val="1"/>
      <charset val="204"/>
    </font>
    <font>
      <sz val="10"/>
      <color rgb="FF000000"/>
      <name val="Liberation Serif"/>
      <family val="1"/>
      <charset val="204"/>
    </font>
    <font>
      <sz val="10"/>
      <name val="Liberation Serif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Arial"/>
      <family val="2"/>
    </font>
    <font>
      <sz val="12"/>
      <color theme="1"/>
      <name val="Liberation Serif"/>
      <family val="1"/>
      <charset val="204"/>
    </font>
    <font>
      <sz val="10"/>
      <color theme="1"/>
      <name val="Liberation Serif"/>
      <family val="1"/>
      <charset val="204"/>
    </font>
    <font>
      <sz val="11"/>
      <name val="Calibri"/>
      <family val="2"/>
      <charset val="204"/>
    </font>
    <font>
      <sz val="12"/>
      <color theme="1"/>
      <name val="Cambria"/>
      <family val="1"/>
      <charset val="204"/>
    </font>
    <font>
      <sz val="12"/>
      <name val="Cambria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27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/>
    </xf>
    <xf numFmtId="0" fontId="3" fillId="0" borderId="31"/>
    <xf numFmtId="49" fontId="1" fillId="0" borderId="31"/>
    <xf numFmtId="0" fontId="3" fillId="0" borderId="2">
      <alignment horizontal="center" wrapText="1"/>
    </xf>
    <xf numFmtId="49" fontId="3" fillId="0" borderId="1">
      <alignment horizontal="left"/>
    </xf>
    <xf numFmtId="49" fontId="1" fillId="0" borderId="1"/>
    <xf numFmtId="0" fontId="9" fillId="0" borderId="1">
      <alignment horizontal="center"/>
    </xf>
    <xf numFmtId="0" fontId="9" fillId="0" borderId="11">
      <alignment horizontal="center"/>
    </xf>
    <xf numFmtId="0" fontId="9" fillId="0" borderId="1"/>
    <xf numFmtId="49" fontId="9" fillId="0" borderId="1"/>
    <xf numFmtId="0" fontId="1" fillId="0" borderId="1">
      <alignment horizontal="left"/>
    </xf>
    <xf numFmtId="0" fontId="1" fillId="0" borderId="1">
      <alignment horizontal="center"/>
    </xf>
    <xf numFmtId="0" fontId="7" fillId="0" borderId="1">
      <alignment horizontal="left"/>
    </xf>
    <xf numFmtId="0" fontId="3" fillId="0" borderId="1">
      <alignment horizontal="center"/>
    </xf>
    <xf numFmtId="0" fontId="1" fillId="0" borderId="2"/>
    <xf numFmtId="0" fontId="1" fillId="0" borderId="13">
      <alignment horizontal="left" wrapText="1"/>
    </xf>
    <xf numFmtId="0" fontId="1" fillId="0" borderId="11"/>
    <xf numFmtId="0" fontId="11" fillId="0" borderId="0"/>
    <xf numFmtId="0" fontId="11" fillId="0" borderId="0"/>
    <xf numFmtId="0" fontId="11" fillId="0" borderId="0"/>
    <xf numFmtId="0" fontId="6" fillId="0" borderId="1"/>
    <xf numFmtId="0" fontId="6" fillId="0" borderId="1"/>
    <xf numFmtId="0" fontId="10" fillId="2" borderId="1"/>
    <xf numFmtId="0" fontId="6" fillId="0" borderId="1"/>
    <xf numFmtId="0" fontId="10" fillId="0" borderId="1"/>
    <xf numFmtId="0" fontId="1" fillId="0" borderId="13">
      <alignment horizontal="left"/>
    </xf>
    <xf numFmtId="49" fontId="22" fillId="0" borderId="35">
      <alignment horizontal="center" vertical="center" wrapText="1"/>
    </xf>
    <xf numFmtId="0" fontId="25" fillId="0" borderId="1"/>
  </cellStyleXfs>
  <cellXfs count="63">
    <xf numFmtId="0" fontId="0" fillId="0" borderId="0" xfId="0"/>
    <xf numFmtId="0" fontId="12" fillId="3" borderId="1" xfId="0" applyNumberFormat="1" applyFont="1" applyFill="1" applyBorder="1"/>
    <xf numFmtId="0" fontId="12" fillId="3" borderId="1" xfId="0" applyFont="1" applyFill="1" applyBorder="1" applyAlignment="1">
      <alignment vertical="center"/>
    </xf>
    <xf numFmtId="0" fontId="12" fillId="3" borderId="1" xfId="0" applyFont="1" applyFill="1" applyBorder="1"/>
    <xf numFmtId="0" fontId="15" fillId="0" borderId="34" xfId="0" applyNumberFormat="1" applyFont="1" applyBorder="1" applyAlignment="1" applyProtection="1">
      <alignment horizontal="center"/>
      <protection locked="0"/>
    </xf>
    <xf numFmtId="0" fontId="16" fillId="0" borderId="34" xfId="33" applyNumberFormat="1" applyFont="1" applyBorder="1" applyAlignment="1" applyProtection="1">
      <alignment horizontal="center" vertical="center"/>
    </xf>
    <xf numFmtId="0" fontId="16" fillId="0" borderId="34" xfId="34" applyNumberFormat="1" applyFont="1" applyBorder="1" applyAlignment="1" applyProtection="1">
      <alignment horizontal="center" vertical="center"/>
    </xf>
    <xf numFmtId="0" fontId="13" fillId="0" borderId="0" xfId="0" applyFont="1" applyAlignment="1" applyProtection="1">
      <alignment horizontal="center"/>
      <protection locked="0"/>
    </xf>
    <xf numFmtId="0" fontId="16" fillId="0" borderId="34" xfId="36" applyNumberFormat="1" applyFont="1" applyBorder="1" applyAlignment="1" applyProtection="1">
      <alignment wrapText="1"/>
    </xf>
    <xf numFmtId="49" fontId="16" fillId="0" borderId="34" xfId="38" applyFont="1" applyBorder="1" applyAlignment="1" applyProtection="1">
      <alignment horizontal="center"/>
    </xf>
    <xf numFmtId="0" fontId="13" fillId="0" borderId="0" xfId="0" applyFont="1" applyProtection="1">
      <protection locked="0"/>
    </xf>
    <xf numFmtId="0" fontId="16" fillId="0" borderId="34" xfId="40" applyNumberFormat="1" applyFont="1" applyBorder="1" applyAlignment="1" applyProtection="1">
      <alignment wrapText="1"/>
    </xf>
    <xf numFmtId="49" fontId="16" fillId="0" borderId="34" xfId="42" applyFont="1" applyBorder="1" applyAlignment="1" applyProtection="1">
      <alignment horizontal="center"/>
    </xf>
    <xf numFmtId="0" fontId="16" fillId="0" borderId="34" xfId="44" applyNumberFormat="1" applyFont="1" applyBorder="1" applyAlignment="1" applyProtection="1">
      <alignment wrapText="1"/>
    </xf>
    <xf numFmtId="49" fontId="16" fillId="0" borderId="34" xfId="46" applyFont="1" applyBorder="1" applyAlignment="1" applyProtection="1">
      <alignment horizontal="center"/>
    </xf>
    <xf numFmtId="0" fontId="16" fillId="0" borderId="34" xfId="44" applyNumberFormat="1" applyFont="1" applyFill="1" applyBorder="1" applyAlignment="1" applyProtection="1">
      <alignment vertical="center" wrapText="1"/>
    </xf>
    <xf numFmtId="49" fontId="16" fillId="0" borderId="34" xfId="46" applyFont="1" applyFill="1" applyBorder="1" applyAlignment="1" applyProtection="1">
      <alignment horizontal="center" vertical="center"/>
    </xf>
    <xf numFmtId="0" fontId="13" fillId="0" borderId="1" xfId="0" applyFont="1" applyFill="1" applyBorder="1" applyProtection="1">
      <protection locked="0"/>
    </xf>
    <xf numFmtId="0" fontId="16" fillId="0" borderId="34" xfId="44" applyNumberFormat="1" applyFont="1" applyFill="1" applyBorder="1" applyAlignment="1" applyProtection="1">
      <alignment wrapText="1"/>
    </xf>
    <xf numFmtId="49" fontId="16" fillId="0" borderId="34" xfId="46" applyFont="1" applyFill="1" applyBorder="1" applyAlignment="1" applyProtection="1">
      <alignment horizontal="center"/>
    </xf>
    <xf numFmtId="0" fontId="13" fillId="0" borderId="0" xfId="0" applyFont="1" applyFill="1" applyProtection="1">
      <protection locked="0"/>
    </xf>
    <xf numFmtId="0" fontId="15" fillId="0" borderId="34" xfId="0" applyFont="1" applyFill="1" applyBorder="1" applyAlignment="1">
      <alignment wrapText="1"/>
    </xf>
    <xf numFmtId="0" fontId="15" fillId="0" borderId="34" xfId="0" applyFont="1" applyBorder="1" applyAlignment="1">
      <alignment wrapText="1"/>
    </xf>
    <xf numFmtId="0" fontId="17" fillId="0" borderId="34" xfId="0" applyNumberFormat="1" applyFont="1" applyBorder="1" applyAlignment="1">
      <alignment wrapText="1"/>
    </xf>
    <xf numFmtId="0" fontId="13" fillId="0" borderId="1" xfId="0" applyFont="1" applyBorder="1" applyProtection="1">
      <protection locked="0"/>
    </xf>
    <xf numFmtId="0" fontId="13" fillId="0" borderId="0" xfId="0" applyNumberFormat="1" applyFont="1" applyProtection="1">
      <protection locked="0"/>
    </xf>
    <xf numFmtId="0" fontId="18" fillId="0" borderId="1" xfId="14" applyNumberFormat="1" applyFont="1" applyAlignment="1" applyProtection="1"/>
    <xf numFmtId="4" fontId="19" fillId="0" borderId="1" xfId="14" applyNumberFormat="1" applyFont="1" applyProtection="1"/>
    <xf numFmtId="0" fontId="13" fillId="0" borderId="0" xfId="0" applyFont="1" applyAlignment="1" applyProtection="1">
      <protection locked="0"/>
    </xf>
    <xf numFmtId="4" fontId="20" fillId="0" borderId="0" xfId="0" applyNumberFormat="1" applyFont="1" applyProtection="1">
      <protection locked="0"/>
    </xf>
    <xf numFmtId="0" fontId="20" fillId="0" borderId="0" xfId="0" applyFont="1" applyProtection="1">
      <protection locked="0"/>
    </xf>
    <xf numFmtId="49" fontId="4" fillId="0" borderId="34" xfId="46" applyFont="1" applyBorder="1" applyAlignment="1" applyProtection="1">
      <alignment horizontal="center"/>
    </xf>
    <xf numFmtId="0" fontId="21" fillId="0" borderId="1" xfId="0" applyFont="1" applyFill="1" applyBorder="1" applyProtection="1">
      <protection locked="0"/>
    </xf>
    <xf numFmtId="0" fontId="4" fillId="0" borderId="34" xfId="44" applyNumberFormat="1" applyFont="1" applyBorder="1" applyAlignment="1" applyProtection="1">
      <alignment wrapText="1"/>
    </xf>
    <xf numFmtId="0" fontId="21" fillId="0" borderId="1" xfId="0" applyFont="1" applyBorder="1" applyProtection="1">
      <protection locked="0"/>
    </xf>
    <xf numFmtId="4" fontId="16" fillId="0" borderId="34" xfId="47" applyNumberFormat="1" applyFont="1" applyFill="1" applyBorder="1" applyAlignment="1" applyProtection="1">
      <alignment horizontal="right" shrinkToFit="1"/>
    </xf>
    <xf numFmtId="0" fontId="16" fillId="0" borderId="37" xfId="32" applyNumberFormat="1" applyFont="1" applyFill="1" applyBorder="1" applyAlignment="1" applyProtection="1">
      <alignment horizontal="center"/>
    </xf>
    <xf numFmtId="0" fontId="15" fillId="0" borderId="34" xfId="0" applyFont="1" applyFill="1" applyBorder="1" applyAlignment="1">
      <alignment vertical="center" wrapText="1"/>
    </xf>
    <xf numFmtId="4" fontId="16" fillId="0" borderId="34" xfId="32" applyNumberFormat="1" applyFont="1" applyFill="1" applyBorder="1" applyAlignment="1" applyProtection="1">
      <alignment horizontal="right"/>
    </xf>
    <xf numFmtId="4" fontId="15" fillId="0" borderId="34" xfId="0" applyNumberFormat="1" applyFont="1" applyBorder="1" applyAlignment="1" applyProtection="1">
      <alignment horizontal="right"/>
      <protection locked="0"/>
    </xf>
    <xf numFmtId="4" fontId="16" fillId="0" borderId="34" xfId="32" applyNumberFormat="1" applyFont="1" applyBorder="1" applyAlignment="1" applyProtection="1">
      <alignment horizontal="right"/>
    </xf>
    <xf numFmtId="4" fontId="4" fillId="0" borderId="34" xfId="125" applyNumberFormat="1" applyFont="1" applyBorder="1" applyAlignment="1" applyProtection="1">
      <alignment horizontal="center" vertical="center" wrapText="1"/>
    </xf>
    <xf numFmtId="0" fontId="15" fillId="0" borderId="34" xfId="0" applyNumberFormat="1" applyFont="1" applyBorder="1" applyAlignment="1">
      <alignment horizontal="center" vertical="center" wrapText="1"/>
    </xf>
    <xf numFmtId="0" fontId="15" fillId="0" borderId="34" xfId="36" applyNumberFormat="1" applyFont="1" applyFill="1" applyBorder="1" applyAlignment="1" applyProtection="1">
      <alignment horizontal="center" vertical="center" wrapText="1"/>
    </xf>
    <xf numFmtId="0" fontId="15" fillId="0" borderId="34" xfId="123" applyNumberFormat="1" applyFont="1" applyBorder="1" applyAlignment="1" applyProtection="1">
      <alignment horizontal="center" vertical="center" wrapText="1"/>
    </xf>
    <xf numFmtId="0" fontId="23" fillId="3" borderId="1" xfId="0" applyFont="1" applyFill="1" applyBorder="1" applyAlignment="1">
      <alignment wrapText="1"/>
    </xf>
    <xf numFmtId="0" fontId="23" fillId="3" borderId="1" xfId="0" applyFont="1" applyFill="1" applyBorder="1" applyAlignment="1">
      <alignment horizontal="left" wrapText="1"/>
    </xf>
    <xf numFmtId="49" fontId="12" fillId="0" borderId="1" xfId="0" applyNumberFormat="1" applyFont="1" applyFill="1" applyBorder="1"/>
    <xf numFmtId="0" fontId="12" fillId="0" borderId="1" xfId="0" applyFont="1" applyFill="1" applyBorder="1" applyAlignment="1">
      <alignment vertical="center"/>
    </xf>
    <xf numFmtId="0" fontId="24" fillId="0" borderId="1" xfId="0" applyFont="1" applyFill="1" applyBorder="1"/>
    <xf numFmtId="4" fontId="26" fillId="0" borderId="1" xfId="0" applyNumberFormat="1" applyFont="1" applyFill="1" applyBorder="1"/>
    <xf numFmtId="0" fontId="12" fillId="0" borderId="1" xfId="0" applyFont="1" applyFill="1" applyBorder="1"/>
    <xf numFmtId="0" fontId="13" fillId="0" borderId="1" xfId="126" applyFont="1" applyFill="1" applyAlignment="1">
      <alignment horizontal="left" wrapText="1"/>
    </xf>
    <xf numFmtId="0" fontId="13" fillId="0" borderId="1" xfId="126" applyFont="1" applyFill="1" applyAlignment="1">
      <alignment horizontal="left"/>
    </xf>
    <xf numFmtId="4" fontId="16" fillId="0" borderId="34" xfId="32" applyNumberFormat="1" applyFont="1" applyBorder="1" applyAlignment="1" applyProtection="1"/>
    <xf numFmtId="4" fontId="27" fillId="0" borderId="1" xfId="0" applyNumberFormat="1" applyFont="1" applyBorder="1" applyProtection="1">
      <protection locked="0"/>
    </xf>
    <xf numFmtId="4" fontId="16" fillId="0" borderId="34" xfId="47" applyFont="1" applyBorder="1" applyAlignment="1" applyProtection="1">
      <alignment horizontal="right" shrinkToFit="1"/>
    </xf>
    <xf numFmtId="0" fontId="13" fillId="0" borderId="0" xfId="0" applyFont="1" applyAlignment="1" applyProtection="1">
      <alignment wrapText="1"/>
      <protection locked="0"/>
    </xf>
    <xf numFmtId="0" fontId="15" fillId="0" borderId="34" xfId="0" applyFont="1" applyFill="1" applyBorder="1" applyAlignment="1" applyProtection="1">
      <alignment vertical="center" wrapText="1"/>
      <protection locked="0"/>
    </xf>
    <xf numFmtId="4" fontId="15" fillId="0" borderId="34" xfId="0" applyNumberFormat="1" applyFont="1" applyFill="1" applyBorder="1" applyAlignment="1" applyProtection="1">
      <protection locked="0"/>
    </xf>
    <xf numFmtId="4" fontId="27" fillId="0" borderId="1" xfId="0" applyNumberFormat="1" applyFont="1" applyFill="1" applyBorder="1" applyProtection="1">
      <protection locked="0"/>
    </xf>
    <xf numFmtId="4" fontId="13" fillId="0" borderId="0" xfId="0" applyNumberFormat="1" applyFont="1" applyProtection="1">
      <protection locked="0"/>
    </xf>
    <xf numFmtId="0" fontId="14" fillId="3" borderId="36" xfId="0" applyFont="1" applyFill="1" applyBorder="1" applyAlignment="1">
      <alignment horizontal="center" vertical="center" wrapText="1"/>
    </xf>
  </cellXfs>
  <cellStyles count="127">
    <cellStyle name="br" xfId="118"/>
    <cellStyle name="col" xfId="117"/>
    <cellStyle name="st123" xfId="114"/>
    <cellStyle name="style0" xfId="119"/>
    <cellStyle name="td" xfId="120"/>
    <cellStyle name="tr" xfId="116"/>
    <cellStyle name="xl_top_header" xfId="125"/>
    <cellStyle name="xl100" xfId="93"/>
    <cellStyle name="xl101" xfId="74"/>
    <cellStyle name="xl102" xfId="78"/>
    <cellStyle name="xl103" xfId="83"/>
    <cellStyle name="xl104" xfId="86"/>
    <cellStyle name="xl105" xfId="75"/>
    <cellStyle name="xl106" xfId="79"/>
    <cellStyle name="xl107" xfId="84"/>
    <cellStyle name="xl108" xfId="87"/>
    <cellStyle name="xl109" xfId="80"/>
    <cellStyle name="xl110" xfId="88"/>
    <cellStyle name="xl111" xfId="91"/>
    <cellStyle name="xl112" xfId="76"/>
    <cellStyle name="xl113" xfId="81"/>
    <cellStyle name="xl114" xfId="82"/>
    <cellStyle name="xl115" xfId="89"/>
    <cellStyle name="xl116" xfId="92"/>
    <cellStyle name="xl117" xfId="94"/>
    <cellStyle name="xl118" xfId="95"/>
    <cellStyle name="xl119" xfId="96"/>
    <cellStyle name="xl120" xfId="97"/>
    <cellStyle name="xl121" xfId="98"/>
    <cellStyle name="xl122" xfId="105"/>
    <cellStyle name="xl123" xfId="109"/>
    <cellStyle name="xl124" xfId="103"/>
    <cellStyle name="xl125" xfId="113"/>
    <cellStyle name="xl126" xfId="115"/>
    <cellStyle name="xl127" xfId="99"/>
    <cellStyle name="xl128" xfId="110"/>
    <cellStyle name="xl129" xfId="112"/>
    <cellStyle name="xl130" xfId="102"/>
    <cellStyle name="xl131" xfId="106"/>
    <cellStyle name="xl132" xfId="111"/>
    <cellStyle name="xl133" xfId="100"/>
    <cellStyle name="xl134" xfId="107"/>
    <cellStyle name="xl135" xfId="104"/>
    <cellStyle name="xl136" xfId="101"/>
    <cellStyle name="xl137" xfId="108"/>
    <cellStyle name="xl138" xfId="124"/>
    <cellStyle name="xl21" xfId="121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2"/>
    <cellStyle name="xl33" xfId="24"/>
    <cellStyle name="xl34" xfId="34"/>
    <cellStyle name="xl35" xfId="37"/>
    <cellStyle name="xl36" xfId="41"/>
    <cellStyle name="xl37" xfId="45"/>
    <cellStyle name="xl38" xfId="123"/>
    <cellStyle name="xl39" xfId="6"/>
    <cellStyle name="xl40" xfId="38"/>
    <cellStyle name="xl41" xfId="42"/>
    <cellStyle name="xl42" xfId="46"/>
    <cellStyle name="xl43" xfId="17"/>
    <cellStyle name="xl44" xfId="20"/>
    <cellStyle name="xl45" xfId="22"/>
    <cellStyle name="xl46" xfId="25"/>
    <cellStyle name="xl47" xfId="30"/>
    <cellStyle name="xl48" xfId="35"/>
    <cellStyle name="xl49" xfId="39"/>
    <cellStyle name="xl50" xfId="43"/>
    <cellStyle name="xl51" xfId="47"/>
    <cellStyle name="xl52" xfId="2"/>
    <cellStyle name="xl53" xfId="7"/>
    <cellStyle name="xl54" xfId="11"/>
    <cellStyle name="xl55" xfId="18"/>
    <cellStyle name="xl56" xfId="23"/>
    <cellStyle name="xl57" xfId="26"/>
    <cellStyle name="xl58" xfId="3"/>
    <cellStyle name="xl59" xfId="8"/>
    <cellStyle name="xl60" xfId="12"/>
    <cellStyle name="xl61" xfId="15"/>
    <cellStyle name="xl62" xfId="19"/>
    <cellStyle name="xl63" xfId="21"/>
    <cellStyle name="xl64" xfId="27"/>
    <cellStyle name="xl65" xfId="28"/>
    <cellStyle name="xl66" xfId="4"/>
    <cellStyle name="xl67" xfId="9"/>
    <cellStyle name="xl68" xfId="13"/>
    <cellStyle name="xl69" xfId="31"/>
    <cellStyle name="xl70" xfId="32"/>
    <cellStyle name="xl71" xfId="59"/>
    <cellStyle name="xl72" xfId="65"/>
    <cellStyle name="xl73" xfId="71"/>
    <cellStyle name="xl74" xfId="53"/>
    <cellStyle name="xl75" xfId="56"/>
    <cellStyle name="xl76" xfId="60"/>
    <cellStyle name="xl77" xfId="66"/>
    <cellStyle name="xl78" xfId="72"/>
    <cellStyle name="xl79" xfId="50"/>
    <cellStyle name="xl80" xfId="61"/>
    <cellStyle name="xl81" xfId="67"/>
    <cellStyle name="xl82" xfId="51"/>
    <cellStyle name="xl83" xfId="57"/>
    <cellStyle name="xl84" xfId="62"/>
    <cellStyle name="xl85" xfId="68"/>
    <cellStyle name="xl86" xfId="48"/>
    <cellStyle name="xl87" xfId="54"/>
    <cellStyle name="xl88" xfId="58"/>
    <cellStyle name="xl89" xfId="63"/>
    <cellStyle name="xl90" xfId="69"/>
    <cellStyle name="xl91" xfId="49"/>
    <cellStyle name="xl92" xfId="52"/>
    <cellStyle name="xl93" xfId="55"/>
    <cellStyle name="xl94" xfId="64"/>
    <cellStyle name="xl95" xfId="70"/>
    <cellStyle name="xl96" xfId="73"/>
    <cellStyle name="xl97" xfId="77"/>
    <cellStyle name="xl98" xfId="85"/>
    <cellStyle name="xl99" xfId="90"/>
    <cellStyle name="Обычный" xfId="0" builtinId="0"/>
    <cellStyle name="Обычный_Доходы" xfId="126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1"/>
  <sheetViews>
    <sheetView tabSelected="1" zoomScale="85" zoomScaleNormal="8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A4" sqref="A4:D4"/>
    </sheetView>
  </sheetViews>
  <sheetFormatPr defaultColWidth="8.88671875" defaultRowHeight="13.8"/>
  <cols>
    <col min="1" max="1" width="6.88671875" style="25" customWidth="1"/>
    <col min="2" max="2" width="88.109375" style="28" customWidth="1"/>
    <col min="3" max="3" width="28" style="30" customWidth="1"/>
    <col min="4" max="4" width="23.5546875" style="10" customWidth="1"/>
    <col min="5" max="5" width="21.5546875" style="10" customWidth="1"/>
    <col min="6" max="16384" width="8.88671875" style="10"/>
  </cols>
  <sheetData>
    <row r="1" spans="1:5" s="3" customFormat="1" ht="82.5" customHeight="1">
      <c r="A1" s="1"/>
      <c r="B1" s="2"/>
      <c r="C1" s="45"/>
      <c r="D1" s="46" t="s">
        <v>180</v>
      </c>
    </row>
    <row r="2" spans="1:5" s="51" customFormat="1" ht="31.5" customHeight="1">
      <c r="A2" s="47"/>
      <c r="B2" s="48"/>
      <c r="C2" s="49"/>
      <c r="D2" s="52" t="s">
        <v>179</v>
      </c>
      <c r="E2" s="50"/>
    </row>
    <row r="3" spans="1:5" s="51" customFormat="1" ht="20.25" customHeight="1">
      <c r="A3" s="47"/>
      <c r="B3" s="48"/>
      <c r="C3" s="49"/>
      <c r="D3" s="53" t="s">
        <v>196</v>
      </c>
      <c r="E3" s="50"/>
    </row>
    <row r="4" spans="1:5" s="3" customFormat="1" ht="26.25" customHeight="1">
      <c r="A4" s="62" t="s">
        <v>99</v>
      </c>
      <c r="B4" s="62"/>
      <c r="C4" s="62"/>
      <c r="D4" s="62"/>
    </row>
    <row r="5" spans="1:5" s="3" customFormat="1" ht="51" customHeight="1">
      <c r="A5" s="42" t="s">
        <v>39</v>
      </c>
      <c r="B5" s="43" t="s">
        <v>0</v>
      </c>
      <c r="C5" s="44" t="s">
        <v>1</v>
      </c>
      <c r="D5" s="41" t="s">
        <v>166</v>
      </c>
    </row>
    <row r="6" spans="1:5" s="7" customFormat="1" ht="15">
      <c r="A6" s="4">
        <v>1</v>
      </c>
      <c r="B6" s="5">
        <v>2</v>
      </c>
      <c r="C6" s="6">
        <v>3</v>
      </c>
      <c r="D6" s="36">
        <v>4</v>
      </c>
    </row>
    <row r="7" spans="1:5" ht="15">
      <c r="A7" s="4">
        <v>1</v>
      </c>
      <c r="B7" s="8" t="s">
        <v>2</v>
      </c>
      <c r="C7" s="9" t="s">
        <v>3</v>
      </c>
      <c r="D7" s="39">
        <f t="shared" ref="D7" si="0">D9+D53</f>
        <v>4456908598.5799999</v>
      </c>
      <c r="E7" s="61"/>
    </row>
    <row r="8" spans="1:5" ht="15">
      <c r="A8" s="4">
        <v>2</v>
      </c>
      <c r="B8" s="11" t="s">
        <v>4</v>
      </c>
      <c r="C8" s="12"/>
      <c r="D8" s="39"/>
    </row>
    <row r="9" spans="1:5" ht="19.5" customHeight="1">
      <c r="A9" s="4">
        <v>3</v>
      </c>
      <c r="B9" s="13" t="s">
        <v>41</v>
      </c>
      <c r="C9" s="14" t="s">
        <v>5</v>
      </c>
      <c r="D9" s="39">
        <f t="shared" ref="D9" si="1">D10+D12+D18+D23+D26+D29+D39+D42+D45+D48</f>
        <v>1323787680</v>
      </c>
    </row>
    <row r="10" spans="1:5" ht="19.5" customHeight="1">
      <c r="A10" s="4">
        <v>4</v>
      </c>
      <c r="B10" s="13" t="s">
        <v>42</v>
      </c>
      <c r="C10" s="14" t="s">
        <v>6</v>
      </c>
      <c r="D10" s="39">
        <f t="shared" ref="D10" si="2">D11</f>
        <v>1047013590</v>
      </c>
    </row>
    <row r="11" spans="1:5" ht="18.75" customHeight="1">
      <c r="A11" s="4">
        <v>5</v>
      </c>
      <c r="B11" s="13" t="s">
        <v>43</v>
      </c>
      <c r="C11" s="14" t="s">
        <v>7</v>
      </c>
      <c r="D11" s="39">
        <v>1047013590</v>
      </c>
    </row>
    <row r="12" spans="1:5" ht="30">
      <c r="A12" s="4">
        <v>6</v>
      </c>
      <c r="B12" s="13" t="s">
        <v>40</v>
      </c>
      <c r="C12" s="14" t="s">
        <v>8</v>
      </c>
      <c r="D12" s="39">
        <f t="shared" ref="D12" si="3">D13</f>
        <v>23931460</v>
      </c>
    </row>
    <row r="13" spans="1:5" ht="30">
      <c r="A13" s="4">
        <v>7</v>
      </c>
      <c r="B13" s="13" t="s">
        <v>100</v>
      </c>
      <c r="C13" s="14" t="s">
        <v>9</v>
      </c>
      <c r="D13" s="39">
        <f t="shared" ref="D13" si="4">D14+D15+D16+D17</f>
        <v>23931460</v>
      </c>
    </row>
    <row r="14" spans="1:5" ht="95.25" customHeight="1">
      <c r="A14" s="4">
        <v>8</v>
      </c>
      <c r="B14" s="13" t="s">
        <v>140</v>
      </c>
      <c r="C14" s="14" t="s">
        <v>62</v>
      </c>
      <c r="D14" s="39">
        <v>10988470</v>
      </c>
    </row>
    <row r="15" spans="1:5" ht="105.75" customHeight="1">
      <c r="A15" s="4">
        <v>9</v>
      </c>
      <c r="B15" s="13" t="s">
        <v>141</v>
      </c>
      <c r="C15" s="14" t="s">
        <v>63</v>
      </c>
      <c r="D15" s="39">
        <v>62620</v>
      </c>
    </row>
    <row r="16" spans="1:5" ht="111" customHeight="1">
      <c r="A16" s="4">
        <v>10</v>
      </c>
      <c r="B16" s="13" t="s">
        <v>142</v>
      </c>
      <c r="C16" s="14" t="s">
        <v>64</v>
      </c>
      <c r="D16" s="39">
        <v>14454690</v>
      </c>
    </row>
    <row r="17" spans="1:4" ht="75">
      <c r="A17" s="4">
        <v>11</v>
      </c>
      <c r="B17" s="13" t="s">
        <v>143</v>
      </c>
      <c r="C17" s="14" t="s">
        <v>65</v>
      </c>
      <c r="D17" s="39">
        <v>-1574320</v>
      </c>
    </row>
    <row r="18" spans="1:4" ht="15">
      <c r="A18" s="4">
        <v>12</v>
      </c>
      <c r="B18" s="13" t="s">
        <v>101</v>
      </c>
      <c r="C18" s="14" t="s">
        <v>10</v>
      </c>
      <c r="D18" s="39">
        <f t="shared" ref="D18" si="5">D19+D20+D22+D21</f>
        <v>71637130</v>
      </c>
    </row>
    <row r="19" spans="1:4" ht="15">
      <c r="A19" s="4">
        <v>13</v>
      </c>
      <c r="B19" s="13" t="s">
        <v>102</v>
      </c>
      <c r="C19" s="14" t="s">
        <v>11</v>
      </c>
      <c r="D19" s="39">
        <v>56515130</v>
      </c>
    </row>
    <row r="20" spans="1:4" ht="15">
      <c r="A20" s="4">
        <v>14</v>
      </c>
      <c r="B20" s="13" t="s">
        <v>103</v>
      </c>
      <c r="C20" s="14" t="s">
        <v>12</v>
      </c>
      <c r="D20" s="39">
        <v>5743000</v>
      </c>
    </row>
    <row r="21" spans="1:4" ht="15">
      <c r="A21" s="4">
        <v>15</v>
      </c>
      <c r="B21" s="13" t="s">
        <v>152</v>
      </c>
      <c r="C21" s="14" t="s">
        <v>153</v>
      </c>
      <c r="D21" s="39">
        <v>29000</v>
      </c>
    </row>
    <row r="22" spans="1:4" ht="15">
      <c r="A22" s="4">
        <v>16</v>
      </c>
      <c r="B22" s="13" t="s">
        <v>104</v>
      </c>
      <c r="C22" s="14" t="s">
        <v>13</v>
      </c>
      <c r="D22" s="39">
        <v>9350000</v>
      </c>
    </row>
    <row r="23" spans="1:4" ht="15">
      <c r="A23" s="4">
        <v>17</v>
      </c>
      <c r="B23" s="13" t="s">
        <v>105</v>
      </c>
      <c r="C23" s="14" t="s">
        <v>14</v>
      </c>
      <c r="D23" s="39">
        <f t="shared" ref="D23" si="6">D24+D25</f>
        <v>43890000</v>
      </c>
    </row>
    <row r="24" spans="1:4" ht="15">
      <c r="A24" s="4">
        <v>18</v>
      </c>
      <c r="B24" s="13" t="s">
        <v>106</v>
      </c>
      <c r="C24" s="14" t="s">
        <v>15</v>
      </c>
      <c r="D24" s="38">
        <v>32350000</v>
      </c>
    </row>
    <row r="25" spans="1:4" ht="15">
      <c r="A25" s="4">
        <v>19</v>
      </c>
      <c r="B25" s="13" t="s">
        <v>107</v>
      </c>
      <c r="C25" s="14" t="s">
        <v>16</v>
      </c>
      <c r="D25" s="38">
        <v>11540000</v>
      </c>
    </row>
    <row r="26" spans="1:4" ht="15">
      <c r="A26" s="4">
        <v>20</v>
      </c>
      <c r="B26" s="13" t="s">
        <v>108</v>
      </c>
      <c r="C26" s="14" t="s">
        <v>17</v>
      </c>
      <c r="D26" s="39">
        <f t="shared" ref="D26" si="7">D27+D28</f>
        <v>16850000</v>
      </c>
    </row>
    <row r="27" spans="1:4" ht="30">
      <c r="A27" s="4">
        <v>21</v>
      </c>
      <c r="B27" s="13" t="s">
        <v>109</v>
      </c>
      <c r="C27" s="14" t="s">
        <v>18</v>
      </c>
      <c r="D27" s="38">
        <v>16835200</v>
      </c>
    </row>
    <row r="28" spans="1:4" ht="30">
      <c r="A28" s="4">
        <v>22</v>
      </c>
      <c r="B28" s="13" t="s">
        <v>110</v>
      </c>
      <c r="C28" s="14" t="s">
        <v>19</v>
      </c>
      <c r="D28" s="38">
        <v>14800</v>
      </c>
    </row>
    <row r="29" spans="1:4" ht="30">
      <c r="A29" s="4">
        <v>23</v>
      </c>
      <c r="B29" s="13" t="s">
        <v>111</v>
      </c>
      <c r="C29" s="14" t="s">
        <v>20</v>
      </c>
      <c r="D29" s="38">
        <f>D30+D31+D37+D38</f>
        <v>85408280</v>
      </c>
    </row>
    <row r="30" spans="1:4" ht="60">
      <c r="A30" s="4">
        <v>24</v>
      </c>
      <c r="B30" s="13" t="s">
        <v>112</v>
      </c>
      <c r="C30" s="14" t="s">
        <v>21</v>
      </c>
      <c r="D30" s="38">
        <v>4815000</v>
      </c>
    </row>
    <row r="31" spans="1:4" ht="73.5" customHeight="1">
      <c r="A31" s="4">
        <v>25</v>
      </c>
      <c r="B31" s="13" t="s">
        <v>113</v>
      </c>
      <c r="C31" s="14" t="s">
        <v>22</v>
      </c>
      <c r="D31" s="38">
        <f>D32+D33+D34+D35+D36</f>
        <v>61847180</v>
      </c>
    </row>
    <row r="32" spans="1:4" ht="51" customHeight="1">
      <c r="A32" s="4">
        <v>26</v>
      </c>
      <c r="B32" s="13" t="s">
        <v>114</v>
      </c>
      <c r="C32" s="14" t="s">
        <v>23</v>
      </c>
      <c r="D32" s="38">
        <v>44011000</v>
      </c>
    </row>
    <row r="33" spans="1:4" ht="69" customHeight="1">
      <c r="A33" s="4">
        <v>27</v>
      </c>
      <c r="B33" s="13" t="s">
        <v>145</v>
      </c>
      <c r="C33" s="14" t="s">
        <v>24</v>
      </c>
      <c r="D33" s="38">
        <v>7446000</v>
      </c>
    </row>
    <row r="34" spans="1:4" ht="66" customHeight="1">
      <c r="A34" s="4">
        <v>28</v>
      </c>
      <c r="B34" s="13" t="s">
        <v>144</v>
      </c>
      <c r="C34" s="14" t="s">
        <v>25</v>
      </c>
      <c r="D34" s="38">
        <v>55700</v>
      </c>
    </row>
    <row r="35" spans="1:4" ht="39" customHeight="1">
      <c r="A35" s="4">
        <v>29</v>
      </c>
      <c r="B35" s="13" t="s">
        <v>115</v>
      </c>
      <c r="C35" s="14" t="s">
        <v>26</v>
      </c>
      <c r="D35" s="38">
        <v>10123780</v>
      </c>
    </row>
    <row r="36" spans="1:4" s="17" customFormat="1" ht="30">
      <c r="A36" s="4">
        <v>30</v>
      </c>
      <c r="B36" s="15" t="s">
        <v>178</v>
      </c>
      <c r="C36" s="16" t="s">
        <v>66</v>
      </c>
      <c r="D36" s="38">
        <f>208800+1900</f>
        <v>210700</v>
      </c>
    </row>
    <row r="37" spans="1:4" ht="15">
      <c r="A37" s="4">
        <v>31</v>
      </c>
      <c r="B37" s="13" t="s">
        <v>116</v>
      </c>
      <c r="C37" s="14" t="s">
        <v>27</v>
      </c>
      <c r="D37" s="38">
        <v>406100</v>
      </c>
    </row>
    <row r="38" spans="1:4" ht="60">
      <c r="A38" s="4">
        <v>32</v>
      </c>
      <c r="B38" s="13" t="s">
        <v>117</v>
      </c>
      <c r="C38" s="14" t="s">
        <v>28</v>
      </c>
      <c r="D38" s="38">
        <v>18340000</v>
      </c>
    </row>
    <row r="39" spans="1:4" ht="15">
      <c r="A39" s="4">
        <v>33</v>
      </c>
      <c r="B39" s="13" t="s">
        <v>118</v>
      </c>
      <c r="C39" s="14" t="s">
        <v>29</v>
      </c>
      <c r="D39" s="38">
        <f>D40+D41</f>
        <v>15312600</v>
      </c>
    </row>
    <row r="40" spans="1:4" ht="20.25" customHeight="1">
      <c r="A40" s="4">
        <v>34</v>
      </c>
      <c r="B40" s="13" t="s">
        <v>119</v>
      </c>
      <c r="C40" s="14" t="s">
        <v>30</v>
      </c>
      <c r="D40" s="38">
        <v>15134400</v>
      </c>
    </row>
    <row r="41" spans="1:4" ht="15">
      <c r="A41" s="4">
        <v>35</v>
      </c>
      <c r="B41" s="13" t="s">
        <v>147</v>
      </c>
      <c r="C41" s="14" t="s">
        <v>146</v>
      </c>
      <c r="D41" s="38">
        <v>178200</v>
      </c>
    </row>
    <row r="42" spans="1:4" ht="30">
      <c r="A42" s="4">
        <v>36</v>
      </c>
      <c r="B42" s="13" t="s">
        <v>154</v>
      </c>
      <c r="C42" s="14" t="s">
        <v>155</v>
      </c>
      <c r="D42" s="38">
        <f>D43+D44</f>
        <v>1096270</v>
      </c>
    </row>
    <row r="43" spans="1:4" ht="15">
      <c r="A43" s="4">
        <v>37</v>
      </c>
      <c r="B43" s="13" t="s">
        <v>120</v>
      </c>
      <c r="C43" s="14" t="s">
        <v>31</v>
      </c>
      <c r="D43" s="38">
        <v>486380</v>
      </c>
    </row>
    <row r="44" spans="1:4" ht="15">
      <c r="A44" s="4">
        <v>38</v>
      </c>
      <c r="B44" s="13" t="s">
        <v>121</v>
      </c>
      <c r="C44" s="14" t="s">
        <v>32</v>
      </c>
      <c r="D44" s="38">
        <v>609890</v>
      </c>
    </row>
    <row r="45" spans="1:4" ht="15">
      <c r="A45" s="4">
        <v>39</v>
      </c>
      <c r="B45" s="13" t="s">
        <v>122</v>
      </c>
      <c r="C45" s="14" t="s">
        <v>33</v>
      </c>
      <c r="D45" s="38">
        <f>D46+D47</f>
        <v>17074050</v>
      </c>
    </row>
    <row r="46" spans="1:4" ht="15">
      <c r="A46" s="4">
        <v>40</v>
      </c>
      <c r="B46" s="13" t="s">
        <v>123</v>
      </c>
      <c r="C46" s="14" t="s">
        <v>34</v>
      </c>
      <c r="D46" s="38">
        <v>196800</v>
      </c>
    </row>
    <row r="47" spans="1:4" ht="60">
      <c r="A47" s="4">
        <v>41</v>
      </c>
      <c r="B47" s="13" t="s">
        <v>124</v>
      </c>
      <c r="C47" s="14" t="s">
        <v>35</v>
      </c>
      <c r="D47" s="38">
        <v>16877250</v>
      </c>
    </row>
    <row r="48" spans="1:4" ht="15">
      <c r="A48" s="4">
        <v>42</v>
      </c>
      <c r="B48" s="13" t="s">
        <v>125</v>
      </c>
      <c r="C48" s="14" t="s">
        <v>36</v>
      </c>
      <c r="D48" s="38">
        <f>SUM(D49:D52)</f>
        <v>1574300</v>
      </c>
    </row>
    <row r="49" spans="1:4" ht="30">
      <c r="A49" s="4">
        <v>43</v>
      </c>
      <c r="B49" s="13" t="s">
        <v>67</v>
      </c>
      <c r="C49" s="14" t="s">
        <v>68</v>
      </c>
      <c r="D49" s="38">
        <v>105600</v>
      </c>
    </row>
    <row r="50" spans="1:4" ht="80.25" customHeight="1">
      <c r="A50" s="4">
        <v>44</v>
      </c>
      <c r="B50" s="13" t="s">
        <v>70</v>
      </c>
      <c r="C50" s="14" t="s">
        <v>148</v>
      </c>
      <c r="D50" s="38">
        <v>1297700</v>
      </c>
    </row>
    <row r="51" spans="1:4" ht="15">
      <c r="A51" s="4">
        <v>45</v>
      </c>
      <c r="B51" s="13" t="s">
        <v>71</v>
      </c>
      <c r="C51" s="14" t="s">
        <v>69</v>
      </c>
      <c r="D51" s="38">
        <v>170000</v>
      </c>
    </row>
    <row r="52" spans="1:4" ht="15">
      <c r="A52" s="4">
        <v>46</v>
      </c>
      <c r="B52" s="13" t="s">
        <v>91</v>
      </c>
      <c r="C52" s="14" t="s">
        <v>92</v>
      </c>
      <c r="D52" s="38">
        <v>1000</v>
      </c>
    </row>
    <row r="53" spans="1:4" ht="15">
      <c r="A53" s="4">
        <v>47</v>
      </c>
      <c r="B53" s="13" t="s">
        <v>126</v>
      </c>
      <c r="C53" s="14" t="s">
        <v>37</v>
      </c>
      <c r="D53" s="39">
        <f>D54+D107</f>
        <v>3133120918.5799999</v>
      </c>
    </row>
    <row r="54" spans="1:4" ht="30">
      <c r="A54" s="4">
        <v>48</v>
      </c>
      <c r="B54" s="13" t="s">
        <v>127</v>
      </c>
      <c r="C54" s="14" t="s">
        <v>38</v>
      </c>
      <c r="D54" s="39">
        <f>D55+D62+D77+D100</f>
        <v>3135807776</v>
      </c>
    </row>
    <row r="55" spans="1:4" ht="15">
      <c r="A55" s="4">
        <v>49</v>
      </c>
      <c r="B55" s="13" t="s">
        <v>128</v>
      </c>
      <c r="C55" s="14" t="s">
        <v>46</v>
      </c>
      <c r="D55" s="39">
        <f>D56+D58+D60</f>
        <v>1196024000</v>
      </c>
    </row>
    <row r="56" spans="1:4" ht="15">
      <c r="A56" s="4">
        <v>50</v>
      </c>
      <c r="B56" s="18" t="s">
        <v>129</v>
      </c>
      <c r="C56" s="14" t="s">
        <v>47</v>
      </c>
      <c r="D56" s="39">
        <f t="shared" ref="D56" si="8">D57</f>
        <v>825388000</v>
      </c>
    </row>
    <row r="57" spans="1:4" ht="30">
      <c r="A57" s="4">
        <v>51</v>
      </c>
      <c r="B57" s="13" t="s">
        <v>76</v>
      </c>
      <c r="C57" s="14" t="s">
        <v>48</v>
      </c>
      <c r="D57" s="39">
        <v>825388000</v>
      </c>
    </row>
    <row r="58" spans="1:4" ht="15">
      <c r="A58" s="4">
        <v>52</v>
      </c>
      <c r="B58" s="13" t="s">
        <v>74</v>
      </c>
      <c r="C58" s="14" t="s">
        <v>72</v>
      </c>
      <c r="D58" s="39">
        <f t="shared" ref="D58" si="9">D59</f>
        <v>127717000</v>
      </c>
    </row>
    <row r="59" spans="1:4" ht="30">
      <c r="A59" s="4">
        <v>53</v>
      </c>
      <c r="B59" s="13" t="s">
        <v>75</v>
      </c>
      <c r="C59" s="14" t="s">
        <v>73</v>
      </c>
      <c r="D59" s="39">
        <v>127717000</v>
      </c>
    </row>
    <row r="60" spans="1:4" ht="30">
      <c r="A60" s="4">
        <v>54</v>
      </c>
      <c r="B60" s="13" t="s">
        <v>130</v>
      </c>
      <c r="C60" s="14" t="s">
        <v>49</v>
      </c>
      <c r="D60" s="39">
        <f t="shared" ref="D60" si="10">D61</f>
        <v>242919000</v>
      </c>
    </row>
    <row r="61" spans="1:4" ht="30">
      <c r="A61" s="4">
        <v>55</v>
      </c>
      <c r="B61" s="13" t="s">
        <v>131</v>
      </c>
      <c r="C61" s="14" t="s">
        <v>50</v>
      </c>
      <c r="D61" s="39">
        <v>242919000</v>
      </c>
    </row>
    <row r="62" spans="1:4" ht="30">
      <c r="A62" s="4">
        <v>56</v>
      </c>
      <c r="B62" s="13" t="s">
        <v>132</v>
      </c>
      <c r="C62" s="14" t="s">
        <v>51</v>
      </c>
      <c r="D62" s="39">
        <f>D63+D65+D67+D69+D71+D73</f>
        <v>107190276</v>
      </c>
    </row>
    <row r="63" spans="1:4" ht="30">
      <c r="A63" s="4">
        <v>57</v>
      </c>
      <c r="B63" s="13" t="s">
        <v>149</v>
      </c>
      <c r="C63" s="19" t="s">
        <v>86</v>
      </c>
      <c r="D63" s="38">
        <f>D64</f>
        <v>22013200</v>
      </c>
    </row>
    <row r="64" spans="1:4" ht="30">
      <c r="A64" s="4">
        <v>58</v>
      </c>
      <c r="B64" s="13" t="s">
        <v>88</v>
      </c>
      <c r="C64" s="19" t="s">
        <v>87</v>
      </c>
      <c r="D64" s="38">
        <f>31834200-9821000</f>
        <v>22013200</v>
      </c>
    </row>
    <row r="65" spans="1:5" s="24" customFormat="1" ht="45">
      <c r="A65" s="4">
        <v>59</v>
      </c>
      <c r="B65" s="13" t="s">
        <v>181</v>
      </c>
      <c r="C65" s="19" t="s">
        <v>182</v>
      </c>
      <c r="D65" s="54">
        <f>D66</f>
        <v>252000</v>
      </c>
      <c r="E65" s="55"/>
    </row>
    <row r="66" spans="1:5" s="24" customFormat="1" ht="45">
      <c r="A66" s="4">
        <v>60</v>
      </c>
      <c r="B66" s="13" t="s">
        <v>183</v>
      </c>
      <c r="C66" s="19" t="s">
        <v>184</v>
      </c>
      <c r="D66" s="54">
        <v>252000</v>
      </c>
      <c r="E66" s="55"/>
    </row>
    <row r="67" spans="1:5" ht="45">
      <c r="A67" s="4">
        <v>61</v>
      </c>
      <c r="B67" s="13" t="s">
        <v>85</v>
      </c>
      <c r="C67" s="19" t="s">
        <v>82</v>
      </c>
      <c r="D67" s="38">
        <f>D68</f>
        <v>6175800</v>
      </c>
    </row>
    <row r="68" spans="1:5" ht="45">
      <c r="A68" s="4">
        <v>62</v>
      </c>
      <c r="B68" s="13" t="s">
        <v>84</v>
      </c>
      <c r="C68" s="19" t="s">
        <v>83</v>
      </c>
      <c r="D68" s="38">
        <f>10106200-3930400</f>
        <v>6175800</v>
      </c>
    </row>
    <row r="69" spans="1:5" s="24" customFormat="1" ht="33.75" customHeight="1">
      <c r="A69" s="4">
        <v>63</v>
      </c>
      <c r="B69" s="13" t="s">
        <v>192</v>
      </c>
      <c r="C69" s="19" t="s">
        <v>193</v>
      </c>
      <c r="D69" s="54">
        <f>D70</f>
        <v>1899776</v>
      </c>
      <c r="E69" s="55"/>
    </row>
    <row r="70" spans="1:5" s="24" customFormat="1" ht="30">
      <c r="A70" s="4">
        <v>64</v>
      </c>
      <c r="B70" s="13" t="s">
        <v>194</v>
      </c>
      <c r="C70" s="19" t="s">
        <v>195</v>
      </c>
      <c r="D70" s="54">
        <v>1899776</v>
      </c>
      <c r="E70" s="55"/>
    </row>
    <row r="71" spans="1:5" ht="30">
      <c r="A71" s="4">
        <v>65</v>
      </c>
      <c r="B71" s="13" t="s">
        <v>81</v>
      </c>
      <c r="C71" s="19" t="s">
        <v>78</v>
      </c>
      <c r="D71" s="38">
        <f>D72</f>
        <v>12245000</v>
      </c>
    </row>
    <row r="72" spans="1:5" ht="30">
      <c r="A72" s="4">
        <v>66</v>
      </c>
      <c r="B72" s="13" t="s">
        <v>80</v>
      </c>
      <c r="C72" s="19" t="s">
        <v>79</v>
      </c>
      <c r="D72" s="38">
        <v>12245000</v>
      </c>
    </row>
    <row r="73" spans="1:5" s="24" customFormat="1" ht="15">
      <c r="A73" s="4">
        <v>67</v>
      </c>
      <c r="B73" s="13" t="s">
        <v>167</v>
      </c>
      <c r="C73" s="14" t="s">
        <v>168</v>
      </c>
      <c r="D73" s="40">
        <f t="shared" ref="D73" si="11">D74</f>
        <v>64604500</v>
      </c>
    </row>
    <row r="74" spans="1:5" s="17" customFormat="1" ht="15">
      <c r="A74" s="4">
        <v>68</v>
      </c>
      <c r="B74" s="18" t="s">
        <v>169</v>
      </c>
      <c r="C74" s="19" t="s">
        <v>170</v>
      </c>
      <c r="D74" s="35">
        <f t="shared" ref="D74" si="12">D75+D76</f>
        <v>64604500</v>
      </c>
    </row>
    <row r="75" spans="1:5" s="17" customFormat="1" ht="30">
      <c r="A75" s="4">
        <v>69</v>
      </c>
      <c r="B75" s="37" t="s">
        <v>171</v>
      </c>
      <c r="C75" s="16" t="s">
        <v>170</v>
      </c>
      <c r="D75" s="39">
        <v>38449000</v>
      </c>
    </row>
    <row r="76" spans="1:5" s="17" customFormat="1" ht="47.25" customHeight="1">
      <c r="A76" s="4">
        <v>70</v>
      </c>
      <c r="B76" s="21" t="s">
        <v>172</v>
      </c>
      <c r="C76" s="19" t="s">
        <v>170</v>
      </c>
      <c r="D76" s="39">
        <v>26155500</v>
      </c>
    </row>
    <row r="77" spans="1:5" ht="15">
      <c r="A77" s="4">
        <v>71</v>
      </c>
      <c r="B77" s="13" t="s">
        <v>134</v>
      </c>
      <c r="C77" s="14" t="s">
        <v>52</v>
      </c>
      <c r="D77" s="39">
        <f>D78+D80+D88+D90+D92+D94+D96</f>
        <v>1753874000</v>
      </c>
    </row>
    <row r="78" spans="1:5" ht="30">
      <c r="A78" s="4">
        <v>72</v>
      </c>
      <c r="B78" s="13" t="s">
        <v>133</v>
      </c>
      <c r="C78" s="14" t="s">
        <v>53</v>
      </c>
      <c r="D78" s="38">
        <f>D79</f>
        <v>24371500</v>
      </c>
    </row>
    <row r="79" spans="1:5" ht="30">
      <c r="A79" s="4">
        <v>73</v>
      </c>
      <c r="B79" s="13" t="s">
        <v>135</v>
      </c>
      <c r="C79" s="14" t="s">
        <v>54</v>
      </c>
      <c r="D79" s="38">
        <v>24371500</v>
      </c>
    </row>
    <row r="80" spans="1:5" s="20" customFormat="1" ht="30">
      <c r="A80" s="4">
        <v>74</v>
      </c>
      <c r="B80" s="18" t="s">
        <v>136</v>
      </c>
      <c r="C80" s="19" t="s">
        <v>77</v>
      </c>
      <c r="D80" s="38">
        <f>SUM(D81:D87)</f>
        <v>246021700</v>
      </c>
    </row>
    <row r="81" spans="1:5" s="20" customFormat="1" ht="45">
      <c r="A81" s="4">
        <v>75</v>
      </c>
      <c r="B81" s="22" t="s">
        <v>160</v>
      </c>
      <c r="C81" s="19" t="s">
        <v>55</v>
      </c>
      <c r="D81" s="38">
        <v>239000</v>
      </c>
    </row>
    <row r="82" spans="1:5" s="20" customFormat="1" ht="50.25" customHeight="1">
      <c r="A82" s="4">
        <v>76</v>
      </c>
      <c r="B82" s="21" t="s">
        <v>161</v>
      </c>
      <c r="C82" s="19" t="s">
        <v>55</v>
      </c>
      <c r="D82" s="38">
        <v>200</v>
      </c>
    </row>
    <row r="83" spans="1:5" s="20" customFormat="1" ht="30">
      <c r="A83" s="4">
        <v>77</v>
      </c>
      <c r="B83" s="22" t="s">
        <v>162</v>
      </c>
      <c r="C83" s="19" t="s">
        <v>55</v>
      </c>
      <c r="D83" s="38">
        <v>136400</v>
      </c>
    </row>
    <row r="84" spans="1:5" s="20" customFormat="1" ht="52.5" customHeight="1">
      <c r="A84" s="4">
        <v>78</v>
      </c>
      <c r="B84" s="22" t="s">
        <v>163</v>
      </c>
      <c r="C84" s="19" t="s">
        <v>55</v>
      </c>
      <c r="D84" s="38">
        <v>1123000</v>
      </c>
    </row>
    <row r="85" spans="1:5" s="20" customFormat="1" ht="45">
      <c r="A85" s="4">
        <v>79</v>
      </c>
      <c r="B85" s="21" t="s">
        <v>165</v>
      </c>
      <c r="C85" s="19" t="s">
        <v>55</v>
      </c>
      <c r="D85" s="38">
        <v>1920100</v>
      </c>
    </row>
    <row r="86" spans="1:5" s="20" customFormat="1" ht="75">
      <c r="A86" s="4">
        <v>80</v>
      </c>
      <c r="B86" s="23" t="s">
        <v>45</v>
      </c>
      <c r="C86" s="19" t="s">
        <v>55</v>
      </c>
      <c r="D86" s="38">
        <v>3179200</v>
      </c>
    </row>
    <row r="87" spans="1:5" s="20" customFormat="1" ht="45">
      <c r="A87" s="4">
        <v>81</v>
      </c>
      <c r="B87" s="22" t="s">
        <v>44</v>
      </c>
      <c r="C87" s="19" t="s">
        <v>55</v>
      </c>
      <c r="D87" s="38">
        <v>239423800</v>
      </c>
    </row>
    <row r="88" spans="1:5" s="32" customFormat="1" ht="46.8">
      <c r="A88" s="4">
        <v>82</v>
      </c>
      <c r="B88" s="33" t="s">
        <v>98</v>
      </c>
      <c r="C88" s="31" t="s">
        <v>93</v>
      </c>
      <c r="D88" s="38">
        <f>D89</f>
        <v>36500</v>
      </c>
    </row>
    <row r="89" spans="1:5" s="34" customFormat="1" ht="46.8">
      <c r="A89" s="4">
        <v>83</v>
      </c>
      <c r="B89" s="33" t="s">
        <v>97</v>
      </c>
      <c r="C89" s="31" t="s">
        <v>94</v>
      </c>
      <c r="D89" s="38">
        <v>36500</v>
      </c>
    </row>
    <row r="90" spans="1:5" ht="30">
      <c r="A90" s="4">
        <v>84</v>
      </c>
      <c r="B90" s="13" t="s">
        <v>137</v>
      </c>
      <c r="C90" s="14" t="s">
        <v>59</v>
      </c>
      <c r="D90" s="35">
        <f t="shared" ref="D90:D94" si="13">D91</f>
        <v>32551400</v>
      </c>
    </row>
    <row r="91" spans="1:5" ht="30">
      <c r="A91" s="4">
        <v>85</v>
      </c>
      <c r="B91" s="13" t="s">
        <v>60</v>
      </c>
      <c r="C91" s="14" t="s">
        <v>56</v>
      </c>
      <c r="D91" s="38">
        <v>32551400</v>
      </c>
    </row>
    <row r="92" spans="1:5" s="24" customFormat="1" ht="45">
      <c r="A92" s="4">
        <v>86</v>
      </c>
      <c r="B92" s="13" t="s">
        <v>185</v>
      </c>
      <c r="C92" s="14" t="s">
        <v>186</v>
      </c>
      <c r="D92" s="56">
        <f t="shared" ref="D92" si="14">D93</f>
        <v>366600</v>
      </c>
      <c r="E92" s="55"/>
    </row>
    <row r="93" spans="1:5" s="24" customFormat="1" ht="45">
      <c r="A93" s="4">
        <v>87</v>
      </c>
      <c r="B93" s="13" t="s">
        <v>187</v>
      </c>
      <c r="C93" s="14" t="s">
        <v>188</v>
      </c>
      <c r="D93" s="54">
        <v>366600</v>
      </c>
      <c r="E93" s="55"/>
    </row>
    <row r="94" spans="1:5" ht="15">
      <c r="A94" s="4">
        <v>88</v>
      </c>
      <c r="B94" s="18" t="s">
        <v>159</v>
      </c>
      <c r="C94" s="14" t="s">
        <v>157</v>
      </c>
      <c r="D94" s="35">
        <f t="shared" si="13"/>
        <v>1289300</v>
      </c>
    </row>
    <row r="95" spans="1:5" ht="28.5" customHeight="1">
      <c r="A95" s="4">
        <v>89</v>
      </c>
      <c r="B95" s="18" t="s">
        <v>158</v>
      </c>
      <c r="C95" s="14" t="s">
        <v>156</v>
      </c>
      <c r="D95" s="38">
        <v>1289300</v>
      </c>
    </row>
    <row r="96" spans="1:5" s="24" customFormat="1" ht="19.5" customHeight="1">
      <c r="A96" s="4">
        <v>90</v>
      </c>
      <c r="B96" s="13" t="s">
        <v>138</v>
      </c>
      <c r="C96" s="14" t="s">
        <v>57</v>
      </c>
      <c r="D96" s="35">
        <f t="shared" ref="D96" si="15">D97</f>
        <v>1449237000</v>
      </c>
    </row>
    <row r="97" spans="1:5" s="17" customFormat="1" ht="19.5" customHeight="1">
      <c r="A97" s="4">
        <v>91</v>
      </c>
      <c r="B97" s="18" t="s">
        <v>139</v>
      </c>
      <c r="C97" s="19" t="s">
        <v>58</v>
      </c>
      <c r="D97" s="38">
        <f>D98+D99</f>
        <v>1449237000</v>
      </c>
    </row>
    <row r="98" spans="1:5" s="17" customFormat="1" ht="75">
      <c r="A98" s="4">
        <v>92</v>
      </c>
      <c r="B98" s="21" t="s">
        <v>61</v>
      </c>
      <c r="C98" s="19" t="s">
        <v>58</v>
      </c>
      <c r="D98" s="38">
        <v>846066000</v>
      </c>
    </row>
    <row r="99" spans="1:5" s="17" customFormat="1" ht="45">
      <c r="A99" s="4">
        <v>93</v>
      </c>
      <c r="B99" s="22" t="s">
        <v>164</v>
      </c>
      <c r="C99" s="19" t="s">
        <v>58</v>
      </c>
      <c r="D99" s="38">
        <v>603171000</v>
      </c>
    </row>
    <row r="100" spans="1:5" ht="21.75" customHeight="1">
      <c r="A100" s="4">
        <v>94</v>
      </c>
      <c r="B100" s="13" t="s">
        <v>90</v>
      </c>
      <c r="C100" s="14" t="s">
        <v>89</v>
      </c>
      <c r="D100" s="39">
        <f>D101+D103</f>
        <v>78719500</v>
      </c>
    </row>
    <row r="101" spans="1:5" s="24" customFormat="1" ht="45">
      <c r="A101" s="4">
        <v>95</v>
      </c>
      <c r="B101" s="13" t="s">
        <v>150</v>
      </c>
      <c r="C101" s="14" t="s">
        <v>96</v>
      </c>
      <c r="D101" s="38">
        <f>D102</f>
        <v>34346700</v>
      </c>
    </row>
    <row r="102" spans="1:5" s="24" customFormat="1" ht="45">
      <c r="A102" s="4">
        <v>96</v>
      </c>
      <c r="B102" s="18" t="s">
        <v>151</v>
      </c>
      <c r="C102" s="14" t="s">
        <v>95</v>
      </c>
      <c r="D102" s="38">
        <f>31653600+2693100</f>
        <v>34346700</v>
      </c>
    </row>
    <row r="103" spans="1:5" s="24" customFormat="1" ht="18" customHeight="1">
      <c r="A103" s="4">
        <v>97</v>
      </c>
      <c r="B103" s="13" t="s">
        <v>173</v>
      </c>
      <c r="C103" s="19" t="s">
        <v>174</v>
      </c>
      <c r="D103" s="40">
        <f t="shared" ref="D103" si="16">D104</f>
        <v>44372800</v>
      </c>
    </row>
    <row r="104" spans="1:5" s="24" customFormat="1" ht="19.5" customHeight="1">
      <c r="A104" s="4">
        <v>98</v>
      </c>
      <c r="B104" s="13" t="s">
        <v>175</v>
      </c>
      <c r="C104" s="19" t="s">
        <v>176</v>
      </c>
      <c r="D104" s="40">
        <f>SUM(D105:D106)</f>
        <v>44372800</v>
      </c>
    </row>
    <row r="105" spans="1:5" s="24" customFormat="1" ht="45">
      <c r="A105" s="4">
        <v>99</v>
      </c>
      <c r="B105" s="13" t="s">
        <v>177</v>
      </c>
      <c r="C105" s="19" t="s">
        <v>176</v>
      </c>
      <c r="D105" s="39">
        <v>42575800</v>
      </c>
    </row>
    <row r="106" spans="1:5" s="24" customFormat="1" ht="75">
      <c r="A106" s="4">
        <v>100</v>
      </c>
      <c r="B106" s="13" t="s">
        <v>189</v>
      </c>
      <c r="C106" s="19" t="s">
        <v>176</v>
      </c>
      <c r="D106" s="54">
        <v>1797000</v>
      </c>
      <c r="E106" s="55"/>
    </row>
    <row r="107" spans="1:5" s="17" customFormat="1" ht="30">
      <c r="A107" s="4">
        <v>101</v>
      </c>
      <c r="B107" s="58" t="s">
        <v>190</v>
      </c>
      <c r="C107" s="19" t="s">
        <v>191</v>
      </c>
      <c r="D107" s="59">
        <f>-37562674.51+34875817.09</f>
        <v>-2686857.4199999943</v>
      </c>
      <c r="E107" s="60"/>
    </row>
    <row r="108" spans="1:5">
      <c r="B108" s="26"/>
      <c r="C108" s="27"/>
    </row>
    <row r="109" spans="1:5" ht="76.5" customHeight="1">
      <c r="B109" s="57"/>
      <c r="C109" s="29"/>
    </row>
    <row r="110" spans="1:5">
      <c r="C110" s="29"/>
    </row>
    <row r="111" spans="1:5">
      <c r="C111" s="29"/>
    </row>
    <row r="112" spans="1:5">
      <c r="C112" s="29"/>
    </row>
    <row r="113" spans="3:3">
      <c r="C113" s="29"/>
    </row>
    <row r="114" spans="3:3">
      <c r="C114" s="29"/>
    </row>
    <row r="115" spans="3:3">
      <c r="C115" s="29"/>
    </row>
    <row r="116" spans="3:3">
      <c r="C116" s="29"/>
    </row>
    <row r="117" spans="3:3">
      <c r="C117" s="29"/>
    </row>
    <row r="118" spans="3:3">
      <c r="C118" s="29"/>
    </row>
    <row r="119" spans="3:3">
      <c r="C119" s="29"/>
    </row>
    <row r="120" spans="3:3">
      <c r="C120" s="29"/>
    </row>
    <row r="121" spans="3:3">
      <c r="C121" s="29"/>
    </row>
    <row r="122" spans="3:3">
      <c r="C122" s="29"/>
    </row>
    <row r="123" spans="3:3">
      <c r="C123" s="29"/>
    </row>
    <row r="124" spans="3:3">
      <c r="C124" s="29"/>
    </row>
    <row r="125" spans="3:3">
      <c r="C125" s="29"/>
    </row>
    <row r="126" spans="3:3">
      <c r="C126" s="29"/>
    </row>
    <row r="127" spans="3:3">
      <c r="C127" s="29"/>
    </row>
    <row r="128" spans="3:3">
      <c r="C128" s="29"/>
    </row>
    <row r="129" spans="3:3">
      <c r="C129" s="29"/>
    </row>
    <row r="130" spans="3:3">
      <c r="C130" s="29"/>
    </row>
    <row r="131" spans="3:3">
      <c r="C131" s="29"/>
    </row>
  </sheetData>
  <mergeCells count="1">
    <mergeCell ref="A4:D4"/>
  </mergeCells>
  <pageMargins left="1.1417322834645669" right="0.39370078740157483" top="0.74803149606299213" bottom="0.70866141732283472" header="0.59055118110236227" footer="0.35433070866141736"/>
  <pageSetup paperSize="8" scale="81" fitToHeight="3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117M&lt;/Code&gt;&#10;  &lt;DocLink&gt;260357&lt;/DocLink&gt;&#10;  &lt;DocName&gt;Отчет об исполнении бюджета (месячный)&lt;/DocName&gt;&#10;  &lt;VariantLink xsi:nil=&quot;true&quot; /&gt;&#10;  &lt;ReportLink xsi:nil=&quot;true&quot; /&gt;&#10;  &lt;Note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EB436B8-EE99-49AB-A38A-05497AC8DC0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Доходы</vt:lpstr>
      <vt:lpstr>Лист1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Лисова Е.П.</dc:creator>
  <cp:lastModifiedBy>Соболева Н.И.</cp:lastModifiedBy>
  <cp:lastPrinted>2021-04-01T11:16:49Z</cp:lastPrinted>
  <dcterms:created xsi:type="dcterms:W3CDTF">2018-10-18T10:31:29Z</dcterms:created>
  <dcterms:modified xsi:type="dcterms:W3CDTF">2021-04-01T11:16:53Z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бюджета (месячный)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18.2.5.28413</vt:lpwstr>
  </property>
  <property fmtid="{D5CDD505-2E9C-101B-9397-08002B2CF9AE}" pid="5" name="Версия базы">
    <vt:lpwstr>18.2.0.53279833</vt:lpwstr>
  </property>
  <property fmtid="{D5CDD505-2E9C-101B-9397-08002B2CF9AE}" pid="6" name="Тип сервера">
    <vt:lpwstr>MSSQL</vt:lpwstr>
  </property>
  <property fmtid="{D5CDD505-2E9C-101B-9397-08002B2CF9AE}" pid="7" name="Сервер">
    <vt:lpwstr>server2</vt:lpwstr>
  </property>
  <property fmtid="{D5CDD505-2E9C-101B-9397-08002B2CF9AE}" pid="8" name="База">
    <vt:lpwstr>svod_smart</vt:lpwstr>
  </property>
  <property fmtid="{D5CDD505-2E9C-101B-9397-08002B2CF9AE}" pid="9" name="Пользователь">
    <vt:lpwstr>f070_05</vt:lpwstr>
  </property>
  <property fmtid="{D5CDD505-2E9C-101B-9397-08002B2CF9AE}" pid="10" name="Шаблон">
    <vt:lpwstr>SV_0503117M_20160101.xlt</vt:lpwstr>
  </property>
  <property fmtid="{D5CDD505-2E9C-101B-9397-08002B2CF9AE}" pid="11" name="Локальная база">
    <vt:lpwstr>не используется</vt:lpwstr>
  </property>
</Properties>
</file>